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l\Dropbox\Werk\Kolibries\Pastoor Bosstraat\"/>
    </mc:Choice>
  </mc:AlternateContent>
  <xr:revisionPtr revIDLastSave="0" documentId="8_{E77BC835-1E50-4E10-BB39-5C7AF103CC81}" xr6:coauthVersionLast="47" xr6:coauthVersionMax="47" xr10:uidLastSave="{00000000-0000-0000-0000-000000000000}"/>
  <bookViews>
    <workbookView xWindow="-110" yWindow="-110" windowWidth="19420" windowHeight="10300" xr2:uid="{44AF9BCA-1D06-43E2-AB1C-D71D4A2DC302}"/>
  </bookViews>
  <sheets>
    <sheet name="Invul" sheetId="4" r:id="rId1"/>
  </sheets>
  <definedNames>
    <definedName name="_Hlk132267904" localSheetId="0">Invul!$A$18</definedName>
    <definedName name="_Hlk132267923" localSheetId="0">Invul!$F$7</definedName>
    <definedName name="_xlnm.Print_Area" localSheetId="0">Invul!$A$1:$I$49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4" l="1"/>
  <c r="F28" i="4"/>
  <c r="I28" i="4" s="1"/>
  <c r="F30" i="4"/>
  <c r="I30" i="4" s="1"/>
  <c r="F34" i="4"/>
  <c r="I34" i="4" s="1"/>
  <c r="F32" i="4"/>
  <c r="I32" i="4" s="1"/>
  <c r="H27" i="4"/>
  <c r="I24" i="4"/>
  <c r="H24" i="4"/>
  <c r="H21" i="4"/>
  <c r="H18" i="4"/>
  <c r="I15" i="4"/>
  <c r="H15" i="4"/>
  <c r="I12" i="4"/>
  <c r="H12" i="4"/>
  <c r="F27" i="4"/>
  <c r="I27" i="4" s="1"/>
  <c r="F24" i="4"/>
  <c r="F21" i="4"/>
  <c r="I21" i="4" s="1"/>
  <c r="F18" i="4"/>
  <c r="I18" i="4" s="1"/>
  <c r="F15" i="4"/>
  <c r="F12" i="4"/>
  <c r="G12" i="4"/>
  <c r="H9" i="4"/>
  <c r="F9" i="4"/>
  <c r="I9" i="4" s="1"/>
  <c r="G24" i="4"/>
  <c r="G21" i="4"/>
  <c r="G18" i="4"/>
  <c r="G9" i="4"/>
  <c r="H36" i="4" l="1"/>
  <c r="F42" i="4" s="1"/>
  <c r="F36" i="4"/>
  <c r="F41" i="4" s="1"/>
  <c r="I36" i="4"/>
  <c r="I37" i="4" l="1"/>
  <c r="I39" i="4" s="1"/>
  <c r="F43" i="4" s="1"/>
  <c r="F44" i="4" s="1"/>
</calcChain>
</file>

<file path=xl/sharedStrings.xml><?xml version="1.0" encoding="utf-8"?>
<sst xmlns="http://schemas.openxmlformats.org/spreadsheetml/2006/main" count="66" uniqueCount="59">
  <si>
    <t xml:space="preserve"> </t>
  </si>
  <si>
    <t>Pakket Entree:</t>
  </si>
  <si>
    <t>U &lt; 1,5 W/m2K</t>
  </si>
  <si>
    <t xml:space="preserve">Pakket Ramen en deuren: </t>
  </si>
  <si>
    <t>U &lt; 1,2 W/m2K</t>
  </si>
  <si>
    <t>Isoleren kruipruimte/kelder  (toegankelijk, hoogte)</t>
  </si>
  <si>
    <t xml:space="preserve">Pakket Ventilatie/kierdichting : </t>
  </si>
  <si>
    <t>Menu</t>
  </si>
  <si>
    <t>een tussenwoning heeft het minst aantal vierkante meters, een vrijstaande woning het meest. Per woningtype gaan we uit van een gemiddelde grootte.</t>
  </si>
  <si>
    <t>van 1 maart 2023. Door actuele ontwikkelingen, zoals stijging van de prijs van grondstoffen, kunnen de kosten hoger uitvallen.</t>
  </si>
  <si>
    <t>TOTAAL</t>
  </si>
  <si>
    <t xml:space="preserve">SEWA SUBSIDIE </t>
  </si>
  <si>
    <t>m2</t>
  </si>
  <si>
    <t>Pakket Schuin dak/:</t>
  </si>
  <si>
    <t>Dubbele beglazing, HR ++ glas.+ puien</t>
  </si>
  <si>
    <t>Pakket Plat dak</t>
  </si>
  <si>
    <t>Pakket Voorgevel:</t>
  </si>
  <si>
    <t>Pakket Achtergevel:</t>
  </si>
  <si>
    <t>Subsidie per woning particuliere eigenaar</t>
  </si>
  <si>
    <t>Lateien boven ramen voorzijde, schilderwerk kozijnen</t>
  </si>
  <si>
    <t>Beneden woning  woonoppervlak</t>
  </si>
  <si>
    <r>
      <t xml:space="preserve">De schatting van de kosten gaat uit van </t>
    </r>
    <r>
      <rPr>
        <b/>
        <i/>
        <sz val="8"/>
        <color theme="1"/>
        <rFont val="Calibri"/>
        <family val="2"/>
        <scheme val="minor"/>
      </rPr>
      <t>een standaard situatie</t>
    </r>
    <r>
      <rPr>
        <i/>
        <sz val="8"/>
        <color theme="1"/>
        <rFont val="Calibri"/>
        <family val="2"/>
        <scheme val="minor"/>
      </rPr>
      <t>, dus zonder meerwerk. De kosten per vierkante meter zijn gebaseerd op een kostenoverzicht van RVO (een overheidsorganisatie)</t>
    </r>
  </si>
  <si>
    <r>
      <rPr>
        <i/>
        <sz val="8"/>
        <color rgb="FFFF0000"/>
        <rFont val="Calibri"/>
        <family val="2"/>
        <scheme val="minor"/>
      </rPr>
      <t xml:space="preserve"> </t>
    </r>
    <r>
      <rPr>
        <b/>
        <i/>
        <sz val="8"/>
        <color rgb="FFFF0000"/>
        <rFont val="Calibri"/>
        <family val="2"/>
        <scheme val="minor"/>
      </rPr>
      <t>De kosten en de subsidie zijn een schatting</t>
    </r>
    <r>
      <rPr>
        <b/>
        <i/>
        <sz val="8"/>
        <color theme="1"/>
        <rFont val="Calibri"/>
        <family val="2"/>
        <scheme val="minor"/>
      </rPr>
      <t>.</t>
    </r>
    <r>
      <rPr>
        <i/>
        <sz val="8"/>
        <color theme="1"/>
        <rFont val="Calibri"/>
        <family val="2"/>
        <scheme val="minor"/>
      </rPr>
      <t xml:space="preserve"> Ze hangen af van hoeveel vierkante meter je gaat isoleren. Het aantal vierkante meter gevel, dak, vloer en glas verschilt per soort woning: </t>
    </r>
  </si>
  <si>
    <t>Pakket Vloer/Kruipruimte:</t>
  </si>
  <si>
    <t>Vloerisolatie</t>
  </si>
  <si>
    <t>Pakket Elektrisch koken</t>
  </si>
  <si>
    <t>Kooktoestel, aansluiting</t>
  </si>
  <si>
    <t>Pakket Achterstallig onderhoud</t>
  </si>
  <si>
    <t>kosten m2 schatting</t>
  </si>
  <si>
    <t>EIGEN BIJDRAGE aftrek</t>
  </si>
  <si>
    <t>SEWA subsidie deel dat in aanmerking komt</t>
  </si>
  <si>
    <t>ISDE subsidie bedrag</t>
  </si>
  <si>
    <t>Totaal kosten maatregelen</t>
  </si>
  <si>
    <t>ISDE SUBSIDIE werkelijk</t>
  </si>
  <si>
    <t>Beneden/bovenwoning*</t>
  </si>
  <si>
    <t>energielabel:</t>
  </si>
  <si>
    <t>oppervlakte:</t>
  </si>
  <si>
    <t>woz waarde:</t>
  </si>
  <si>
    <t>ISDE SUBSIDIE volgens berekening gemeente: 30%</t>
  </si>
  <si>
    <t>SEWA SUBSIDIE: kosten - aftrekISDE - eigen bijdrage</t>
  </si>
  <si>
    <t>MAXIMAAL BEDRAG SEWA Subsidie, zie tabel</t>
  </si>
  <si>
    <r>
      <t>Het ISDE subsidiebedrag in deze tabel gaat uit van</t>
    </r>
    <r>
      <rPr>
        <b/>
        <i/>
        <sz val="8"/>
        <color theme="1"/>
        <rFont val="Calibri"/>
        <family val="2"/>
        <scheme val="minor"/>
      </rPr>
      <t xml:space="preserve"> 2 of meer maatregelen</t>
    </r>
    <r>
      <rPr>
        <i/>
        <sz val="8"/>
        <color theme="1"/>
        <rFont val="Calibri"/>
        <family val="2"/>
        <scheme val="minor"/>
      </rPr>
      <t>, bij 1 maatregel is de subsidie de helft.</t>
    </r>
  </si>
  <si>
    <r>
      <t xml:space="preserve">Kosten 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 </t>
    </r>
  </si>
  <si>
    <r>
      <t xml:space="preserve">Rd </t>
    </r>
    <r>
      <rPr>
        <u/>
        <sz val="12"/>
        <color theme="1"/>
        <rFont val="Calibri"/>
        <family val="2"/>
        <scheme val="minor"/>
      </rPr>
      <t>&gt;</t>
    </r>
    <r>
      <rPr>
        <sz val="12"/>
        <color theme="1"/>
        <rFont val="Calibri"/>
        <family val="2"/>
        <scheme val="minor"/>
      </rPr>
      <t xml:space="preserve"> 3,5 m2K/W</t>
    </r>
  </si>
  <si>
    <r>
      <t xml:space="preserve">Rd </t>
    </r>
    <r>
      <rPr>
        <u/>
        <sz val="12"/>
        <color theme="1"/>
        <rFont val="Calibri"/>
        <family val="2"/>
        <scheme val="minor"/>
      </rPr>
      <t>&gt;</t>
    </r>
    <r>
      <rPr>
        <sz val="12"/>
        <color theme="1"/>
        <rFont val="Calibri"/>
        <family val="2"/>
        <scheme val="minor"/>
      </rPr>
      <t xml:space="preserve"> 3,5 m2K/W </t>
    </r>
  </si>
  <si>
    <t>ISDE per m2</t>
  </si>
  <si>
    <t xml:space="preserve"> Resterende eigen bijdrage </t>
  </si>
  <si>
    <t>minimale m2</t>
  </si>
  <si>
    <t>zie ramen</t>
  </si>
  <si>
    <t>Invulinstructie: vul in het zwarte vierkantje een V in als je deze maatregel kiest!</t>
  </si>
  <si>
    <t>Isoleren steensmuur aan de voorzijde van de woning</t>
  </si>
  <si>
    <t>Isoleren steensmuur aan de achterzijde van de woning</t>
  </si>
  <si>
    <t>Voordeur vervangen en tochtdicht maken</t>
  </si>
  <si>
    <t>Dakisolatie plat dak</t>
  </si>
  <si>
    <t>Dakisolatie schuin dak</t>
  </si>
  <si>
    <r>
      <t xml:space="preserve"> </t>
    </r>
    <r>
      <rPr>
        <b/>
        <u/>
        <sz val="14"/>
        <color theme="1"/>
        <rFont val="Calibri"/>
        <family val="2"/>
        <scheme val="minor"/>
      </rPr>
      <t>Menukaart Isolerende Maatregelen Van Slingelandtstraat</t>
    </r>
  </si>
  <si>
    <t>Interesse om maatr te nemen</t>
  </si>
  <si>
    <t>nvt</t>
  </si>
  <si>
    <t>Ventilatiesysteem of -mogelijkheden (evt WTW)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</si>
</sst>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4" fontId="0" fillId="0" borderId="0" xfId="0" applyNumberFormat="1"/>
    <xf numFmtId="0" fontId="0" fillId="0" borderId="1" xfId="0" applyBorder="1"/>
    <xf numFmtId="0" fontId="1" fillId="0" borderId="0" xfId="0" applyFont="1" applyAlignment="1">
      <alignment vertical="top" wrapText="1"/>
    </xf>
    <xf numFmtId="0" fontId="5" fillId="0" borderId="0" xfId="0" applyFont="1"/>
    <xf numFmtId="0" fontId="7" fillId="0" borderId="0" xfId="0" applyFont="1"/>
    <xf numFmtId="44" fontId="7" fillId="0" borderId="0" xfId="0" applyNumberFormat="1" applyFont="1"/>
    <xf numFmtId="0" fontId="1" fillId="0" borderId="0" xfId="0" applyFont="1" applyAlignment="1">
      <alignment vertical="top" textRotation="180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" fillId="0" borderId="3" xfId="0" applyNumberFormat="1" applyFont="1" applyBorder="1"/>
    <xf numFmtId="164" fontId="0" fillId="0" borderId="15" xfId="0" applyNumberFormat="1" applyBorder="1"/>
    <xf numFmtId="164" fontId="1" fillId="0" borderId="5" xfId="0" applyNumberFormat="1" applyFont="1" applyBorder="1"/>
    <xf numFmtId="164" fontId="1" fillId="0" borderId="0" xfId="0" applyNumberFormat="1" applyFont="1"/>
    <xf numFmtId="0" fontId="0" fillId="0" borderId="33" xfId="0" applyBorder="1"/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top" textRotation="180"/>
    </xf>
    <xf numFmtId="0" fontId="14" fillId="0" borderId="0" xfId="0" applyFont="1" applyAlignment="1">
      <alignment horizontal="center" vertical="top" textRotation="180"/>
    </xf>
    <xf numFmtId="0" fontId="14" fillId="0" borderId="0" xfId="0" applyFont="1" applyAlignment="1">
      <alignment horizontal="center" vertical="top" textRotation="180" wrapText="1"/>
    </xf>
    <xf numFmtId="0" fontId="13" fillId="2" borderId="7" xfId="0" applyFont="1" applyFill="1" applyBorder="1" applyAlignment="1">
      <alignment vertical="top" wrapText="1"/>
    </xf>
    <xf numFmtId="44" fontId="13" fillId="2" borderId="17" xfId="0" applyNumberFormat="1" applyFont="1" applyFill="1" applyBorder="1" applyAlignment="1">
      <alignment vertical="top" wrapText="1"/>
    </xf>
    <xf numFmtId="44" fontId="13" fillId="2" borderId="21" xfId="0" applyNumberFormat="1" applyFont="1" applyFill="1" applyBorder="1" applyAlignment="1">
      <alignment vertical="top" wrapText="1"/>
    </xf>
    <xf numFmtId="0" fontId="13" fillId="2" borderId="8" xfId="0" applyFont="1" applyFill="1" applyBorder="1" applyAlignment="1">
      <alignment vertical="top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2" xfId="0" applyFont="1" applyBorder="1"/>
    <xf numFmtId="44" fontId="17" fillId="0" borderId="18" xfId="0" applyNumberFormat="1" applyFont="1" applyBorder="1"/>
    <xf numFmtId="44" fontId="17" fillId="0" borderId="22" xfId="0" applyNumberFormat="1" applyFont="1" applyBorder="1"/>
    <xf numFmtId="0" fontId="17" fillId="0" borderId="9" xfId="0" applyFont="1" applyBorder="1"/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4" fontId="17" fillId="0" borderId="4" xfId="0" applyNumberFormat="1" applyFont="1" applyBorder="1"/>
    <xf numFmtId="44" fontId="17" fillId="0" borderId="20" xfId="0" applyNumberFormat="1" applyFont="1" applyBorder="1"/>
    <xf numFmtId="44" fontId="17" fillId="0" borderId="24" xfId="0" applyNumberFormat="1" applyFont="1" applyBorder="1"/>
    <xf numFmtId="44" fontId="17" fillId="0" borderId="11" xfId="0" applyNumberFormat="1" applyFont="1" applyBorder="1"/>
    <xf numFmtId="44" fontId="17" fillId="0" borderId="27" xfId="0" applyNumberFormat="1" applyFont="1" applyBorder="1"/>
    <xf numFmtId="0" fontId="17" fillId="0" borderId="28" xfId="0" applyFont="1" applyBorder="1"/>
    <xf numFmtId="0" fontId="18" fillId="0" borderId="28" xfId="0" applyFont="1" applyBorder="1" applyAlignment="1">
      <alignment horizontal="center"/>
    </xf>
    <xf numFmtId="0" fontId="17" fillId="0" borderId="29" xfId="0" applyFont="1" applyBorder="1"/>
    <xf numFmtId="164" fontId="13" fillId="0" borderId="30" xfId="0" applyNumberFormat="1" applyFont="1" applyBorder="1"/>
    <xf numFmtId="164" fontId="17" fillId="0" borderId="31" xfId="0" applyNumberFormat="1" applyFont="1" applyBorder="1"/>
    <xf numFmtId="164" fontId="13" fillId="0" borderId="32" xfId="0" applyNumberFormat="1" applyFont="1" applyBorder="1"/>
    <xf numFmtId="44" fontId="17" fillId="0" borderId="12" xfId="0" applyNumberFormat="1" applyFont="1" applyBorder="1"/>
    <xf numFmtId="164" fontId="17" fillId="0" borderId="0" xfId="0" applyNumberFormat="1" applyFont="1"/>
    <xf numFmtId="164" fontId="17" fillId="0" borderId="16" xfId="0" applyNumberFormat="1" applyFont="1" applyBorder="1"/>
    <xf numFmtId="164" fontId="17" fillId="0" borderId="3" xfId="0" applyNumberFormat="1" applyFont="1" applyBorder="1"/>
    <xf numFmtId="44" fontId="17" fillId="0" borderId="14" xfId="0" applyNumberFormat="1" applyFont="1" applyBorder="1"/>
    <xf numFmtId="44" fontId="17" fillId="0" borderId="6" xfId="0" applyNumberFormat="1" applyFont="1" applyBorder="1"/>
    <xf numFmtId="164" fontId="17" fillId="0" borderId="6" xfId="0" applyNumberFormat="1" applyFont="1" applyBorder="1"/>
    <xf numFmtId="164" fontId="17" fillId="0" borderId="6" xfId="0" applyNumberFormat="1" applyFont="1" applyBorder="1" applyAlignment="1">
      <alignment horizontal="right"/>
    </xf>
    <xf numFmtId="44" fontId="13" fillId="0" borderId="25" xfId="0" applyNumberFormat="1" applyFont="1" applyBorder="1"/>
    <xf numFmtId="0" fontId="17" fillId="0" borderId="5" xfId="0" applyFont="1" applyBorder="1"/>
    <xf numFmtId="0" fontId="18" fillId="0" borderId="5" xfId="0" applyFont="1" applyBorder="1" applyAlignment="1">
      <alignment horizontal="center"/>
    </xf>
    <xf numFmtId="164" fontId="17" fillId="0" borderId="5" xfId="0" applyNumberFormat="1" applyFont="1" applyBorder="1"/>
    <xf numFmtId="164" fontId="17" fillId="0" borderId="26" xfId="0" applyNumberFormat="1" applyFont="1" applyBorder="1"/>
    <xf numFmtId="44" fontId="13" fillId="0" borderId="12" xfId="0" applyNumberFormat="1" applyFont="1" applyBorder="1"/>
    <xf numFmtId="9" fontId="17" fillId="0" borderId="0" xfId="1" applyFont="1" applyBorder="1"/>
    <xf numFmtId="164" fontId="17" fillId="0" borderId="13" xfId="0" applyNumberFormat="1" applyFont="1" applyBorder="1"/>
    <xf numFmtId="164" fontId="13" fillId="0" borderId="3" xfId="0" applyNumberFormat="1" applyFont="1" applyBorder="1"/>
    <xf numFmtId="164" fontId="17" fillId="0" borderId="19" xfId="0" applyNumberFormat="1" applyFont="1" applyBorder="1"/>
    <xf numFmtId="164" fontId="17" fillId="0" borderId="23" xfId="0" applyNumberFormat="1" applyFont="1" applyBorder="1"/>
    <xf numFmtId="164" fontId="13" fillId="0" borderId="10" xfId="0" applyNumberFormat="1" applyFont="1" applyBorder="1"/>
    <xf numFmtId="164" fontId="17" fillId="0" borderId="10" xfId="0" applyNumberFormat="1" applyFont="1" applyBorder="1"/>
    <xf numFmtId="0" fontId="15" fillId="0" borderId="0" xfId="0" applyFont="1" applyAlignment="1">
      <alignment horizontal="center" vertical="center"/>
    </xf>
    <xf numFmtId="0" fontId="13" fillId="0" borderId="34" xfId="0" applyFont="1" applyBorder="1"/>
    <xf numFmtId="0" fontId="17" fillId="0" borderId="35" xfId="0" applyFont="1" applyBorder="1"/>
    <xf numFmtId="0" fontId="18" fillId="0" borderId="35" xfId="0" applyFont="1" applyBorder="1" applyAlignment="1">
      <alignment horizontal="center"/>
    </xf>
    <xf numFmtId="164" fontId="1" fillId="0" borderId="35" xfId="0" applyNumberFormat="1" applyFont="1" applyBorder="1"/>
    <xf numFmtId="9" fontId="17" fillId="0" borderId="35" xfId="1" applyFont="1" applyBorder="1"/>
    <xf numFmtId="164" fontId="17" fillId="0" borderId="35" xfId="0" applyNumberFormat="1" applyFont="1" applyBorder="1"/>
    <xf numFmtId="164" fontId="17" fillId="0" borderId="36" xfId="0" applyNumberFormat="1" applyFont="1" applyBorder="1"/>
    <xf numFmtId="0" fontId="1" fillId="0" borderId="0" xfId="0" applyFont="1"/>
    <xf numFmtId="0" fontId="10" fillId="0" borderId="0" xfId="0" applyFont="1"/>
    <xf numFmtId="0" fontId="20" fillId="0" borderId="0" xfId="0" applyFont="1"/>
    <xf numFmtId="0" fontId="15" fillId="0" borderId="0" xfId="0" applyFont="1" applyBorder="1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180975</xdr:rowOff>
    </xdr:from>
    <xdr:to>
      <xdr:col>0</xdr:col>
      <xdr:colOff>1133475</xdr:colOff>
      <xdr:row>6</xdr:row>
      <xdr:rowOff>314325</xdr:rowOff>
    </xdr:to>
    <xdr:pic>
      <xdr:nvPicPr>
        <xdr:cNvPr id="2" name="Afbeelding 3">
          <a:extLst>
            <a:ext uri="{FF2B5EF4-FFF2-40B4-BE49-F238E27FC236}">
              <a16:creationId xmlns:a16="http://schemas.microsoft.com/office/drawing/2014/main" id="{921397D3-68BB-406B-84E2-D659CCDC6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01675"/>
          <a:ext cx="990600" cy="107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2256366</xdr:colOff>
      <xdr:row>2</xdr:row>
      <xdr:rowOff>301625</xdr:rowOff>
    </xdr:from>
    <xdr:to>
      <xdr:col>1</xdr:col>
      <xdr:colOff>3399366</xdr:colOff>
      <xdr:row>5</xdr:row>
      <xdr:rowOff>184489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id="{C23D7194-6167-4884-997E-24D55E253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945466" y="822325"/>
          <a:ext cx="806450" cy="632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848826</xdr:colOff>
      <xdr:row>0</xdr:row>
      <xdr:rowOff>0</xdr:rowOff>
    </xdr:from>
    <xdr:to>
      <xdr:col>1</xdr:col>
      <xdr:colOff>1193541</xdr:colOff>
      <xdr:row>0</xdr:row>
      <xdr:rowOff>382685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2DEDEEC-2D03-4570-81AB-724F9CD65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826" y="0"/>
          <a:ext cx="2035888" cy="382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39F7-3574-4358-8015-F2A0F4DD8B76}">
  <sheetPr>
    <pageSetUpPr fitToPage="1"/>
  </sheetPr>
  <dimension ref="A1:O49"/>
  <sheetViews>
    <sheetView tabSelected="1" topLeftCell="A12" zoomScale="90" zoomScaleNormal="90" zoomScaleSheetLayoutView="98" workbookViewId="0">
      <selection activeCell="D29" sqref="D29"/>
    </sheetView>
  </sheetViews>
  <sheetFormatPr defaultRowHeight="14.5" x14ac:dyDescent="0.35"/>
  <cols>
    <col min="1" max="1" width="24.1796875" customWidth="1"/>
    <col min="2" max="2" width="51.81640625" customWidth="1"/>
    <col min="3" max="3" width="3.7265625" customWidth="1"/>
    <col min="4" max="4" width="3.7265625" style="13" customWidth="1"/>
    <col min="5" max="5" width="8.81640625" customWidth="1"/>
    <col min="6" max="6" width="11.26953125" customWidth="1"/>
    <col min="7" max="7" width="7.6328125" style="4" customWidth="1"/>
    <col min="8" max="8" width="10.90625" style="4" customWidth="1"/>
    <col min="9" max="9" width="15.6328125" customWidth="1"/>
    <col min="10" max="10" width="6.54296875" customWidth="1"/>
    <col min="11" max="11" width="4.1796875" customWidth="1"/>
    <col min="12" max="12" width="3.7265625" customWidth="1"/>
    <col min="13" max="13" width="14.26953125" customWidth="1"/>
    <col min="15" max="15" width="10.81640625" customWidth="1"/>
  </cols>
  <sheetData>
    <row r="1" spans="1:15" ht="31.5" customHeight="1" x14ac:dyDescent="0.35"/>
    <row r="2" spans="1:15" ht="18.5" x14ac:dyDescent="0.35">
      <c r="A2" s="1" t="s">
        <v>55</v>
      </c>
      <c r="F2" t="s">
        <v>34</v>
      </c>
      <c r="I2" s="19"/>
    </row>
    <row r="3" spans="1:15" ht="18.5" x14ac:dyDescent="0.35">
      <c r="A3" s="3"/>
      <c r="B3" s="81" t="s">
        <v>49</v>
      </c>
      <c r="F3" t="s">
        <v>35</v>
      </c>
      <c r="I3" s="19"/>
    </row>
    <row r="4" spans="1:15" x14ac:dyDescent="0.35">
      <c r="A4" s="2" t="s">
        <v>0</v>
      </c>
      <c r="F4" t="s">
        <v>36</v>
      </c>
      <c r="I4" s="19"/>
    </row>
    <row r="5" spans="1:15" x14ac:dyDescent="0.35">
      <c r="A5" s="2" t="s">
        <v>0</v>
      </c>
      <c r="F5" t="s">
        <v>37</v>
      </c>
      <c r="I5" s="19"/>
    </row>
    <row r="6" spans="1:15" ht="15" thickBot="1" x14ac:dyDescent="0.4"/>
    <row r="7" spans="1:15" ht="68.5" customHeight="1" thickTop="1" thickBot="1" x14ac:dyDescent="0.4">
      <c r="A7" s="20"/>
      <c r="B7" s="21" t="s">
        <v>7</v>
      </c>
      <c r="C7" s="22" t="s">
        <v>56</v>
      </c>
      <c r="D7" s="23" t="s">
        <v>12</v>
      </c>
      <c r="E7" s="24" t="s">
        <v>28</v>
      </c>
      <c r="F7" s="25" t="s">
        <v>42</v>
      </c>
      <c r="G7" s="26" t="s">
        <v>45</v>
      </c>
      <c r="H7" s="27" t="s">
        <v>31</v>
      </c>
      <c r="I7" s="28" t="s">
        <v>30</v>
      </c>
      <c r="J7" s="6" t="s">
        <v>47</v>
      </c>
      <c r="K7" s="10"/>
      <c r="L7" s="10"/>
      <c r="M7" s="6"/>
      <c r="N7" s="11"/>
      <c r="O7" s="12"/>
    </row>
    <row r="8" spans="1:15" ht="16" thickBot="1" x14ac:dyDescent="0.4">
      <c r="A8" s="29" t="s">
        <v>16</v>
      </c>
      <c r="B8" s="30"/>
      <c r="C8" s="30"/>
      <c r="D8" s="31"/>
      <c r="E8" s="30"/>
      <c r="F8" s="32"/>
      <c r="G8" s="33"/>
      <c r="H8" s="34"/>
      <c r="I8" s="35"/>
    </row>
    <row r="9" spans="1:15" ht="16.5" thickTop="1" thickBot="1" x14ac:dyDescent="0.4">
      <c r="A9" s="36" t="s">
        <v>43</v>
      </c>
      <c r="B9" s="36" t="s">
        <v>50</v>
      </c>
      <c r="C9" s="37"/>
      <c r="D9" s="38">
        <v>13</v>
      </c>
      <c r="E9" s="30">
        <v>130</v>
      </c>
      <c r="F9" s="66">
        <f>IF(C9 ="V",D9*E9,0)</f>
        <v>0</v>
      </c>
      <c r="G9" s="67">
        <f>19*2</f>
        <v>38</v>
      </c>
      <c r="H9" s="68">
        <f>IF(C9="V",D9*G9,0)</f>
        <v>0</v>
      </c>
      <c r="I9" s="69">
        <f>IF(C9="V",F9,0)</f>
        <v>0</v>
      </c>
      <c r="J9" s="79">
        <v>10</v>
      </c>
    </row>
    <row r="10" spans="1:15" ht="16" thickTop="1" x14ac:dyDescent="0.35">
      <c r="A10" s="36"/>
      <c r="B10" s="36"/>
      <c r="C10" s="71"/>
      <c r="D10" s="38"/>
      <c r="E10" s="30"/>
      <c r="F10" s="66"/>
      <c r="G10" s="67"/>
      <c r="H10" s="68"/>
      <c r="I10" s="69"/>
      <c r="J10" s="79"/>
    </row>
    <row r="11" spans="1:15" ht="16" thickBot="1" x14ac:dyDescent="0.4">
      <c r="A11" s="29" t="s">
        <v>17</v>
      </c>
      <c r="B11" s="36"/>
      <c r="C11" s="71"/>
      <c r="D11" s="38"/>
      <c r="E11" s="30"/>
      <c r="F11" s="66"/>
      <c r="G11" s="67"/>
      <c r="H11" s="68"/>
      <c r="I11" s="69"/>
      <c r="J11" s="79"/>
    </row>
    <row r="12" spans="1:15" ht="16.5" thickTop="1" thickBot="1" x14ac:dyDescent="0.4">
      <c r="A12" s="36" t="s">
        <v>43</v>
      </c>
      <c r="B12" s="36" t="s">
        <v>51</v>
      </c>
      <c r="C12" s="37"/>
      <c r="D12" s="38">
        <v>15</v>
      </c>
      <c r="E12" s="30">
        <v>165</v>
      </c>
      <c r="F12" s="66">
        <f>IF(C12 ="V",D12*E12,0)</f>
        <v>0</v>
      </c>
      <c r="G12" s="67">
        <f>19*2</f>
        <v>38</v>
      </c>
      <c r="H12" s="68">
        <f>IF(C12="V",D12*G12,0)</f>
        <v>0</v>
      </c>
      <c r="I12" s="69">
        <f>IF(C12="V",F12,0)</f>
        <v>0</v>
      </c>
      <c r="J12" s="79"/>
    </row>
    <row r="13" spans="1:15" ht="16" thickTop="1" x14ac:dyDescent="0.35">
      <c r="A13" s="36"/>
      <c r="B13" s="36"/>
      <c r="C13" s="82"/>
      <c r="D13" s="38"/>
      <c r="E13" s="30"/>
      <c r="F13" s="66"/>
      <c r="G13" s="67"/>
      <c r="H13" s="68"/>
      <c r="I13" s="69"/>
      <c r="J13" s="79"/>
    </row>
    <row r="14" spans="1:15" ht="16" thickBot="1" x14ac:dyDescent="0.4">
      <c r="A14" s="29" t="s">
        <v>1</v>
      </c>
      <c r="B14" s="30"/>
      <c r="C14" s="30"/>
      <c r="D14" s="31"/>
      <c r="E14" s="30"/>
      <c r="F14" s="53"/>
      <c r="G14" s="67"/>
      <c r="H14" s="68"/>
      <c r="I14" s="70"/>
    </row>
    <row r="15" spans="1:15" ht="16.5" thickTop="1" thickBot="1" x14ac:dyDescent="0.4">
      <c r="A15" s="36" t="s">
        <v>2</v>
      </c>
      <c r="B15" s="36" t="s">
        <v>52</v>
      </c>
      <c r="C15" s="37"/>
      <c r="D15" s="38">
        <v>2</v>
      </c>
      <c r="E15" s="30">
        <v>35</v>
      </c>
      <c r="F15" s="66">
        <f>IF(C15 ="V",D15*E15,0)</f>
        <v>0</v>
      </c>
      <c r="G15" s="67">
        <v>46</v>
      </c>
      <c r="H15" s="68">
        <f>IF(C15="V",D15*G15,0)</f>
        <v>0</v>
      </c>
      <c r="I15" s="69">
        <f>IF(C15="V",F15,0)</f>
        <v>0</v>
      </c>
      <c r="J15" s="80" t="s">
        <v>48</v>
      </c>
    </row>
    <row r="16" spans="1:15" ht="16" thickTop="1" x14ac:dyDescent="0.35">
      <c r="B16" s="36"/>
      <c r="C16" s="59"/>
      <c r="D16" s="31"/>
      <c r="E16" s="30"/>
      <c r="F16" s="53"/>
      <c r="G16" s="67"/>
      <c r="H16" s="68"/>
      <c r="I16" s="69"/>
    </row>
    <row r="17" spans="1:10" ht="16" thickBot="1" x14ac:dyDescent="0.4">
      <c r="A17" s="29" t="s">
        <v>15</v>
      </c>
      <c r="B17" s="30"/>
      <c r="C17" s="30"/>
      <c r="D17" s="31"/>
      <c r="E17" s="30"/>
      <c r="F17" s="53"/>
      <c r="G17" s="67"/>
      <c r="H17" s="68"/>
      <c r="I17" s="70"/>
    </row>
    <row r="18" spans="1:10" ht="16.5" thickTop="1" thickBot="1" x14ac:dyDescent="0.4">
      <c r="A18" s="36" t="s">
        <v>43</v>
      </c>
      <c r="B18" s="36" t="s">
        <v>53</v>
      </c>
      <c r="C18" s="37"/>
      <c r="D18" s="38">
        <v>35</v>
      </c>
      <c r="E18" s="30">
        <v>30</v>
      </c>
      <c r="F18" s="66">
        <f>IF(C18 ="V",D18*E18,0)</f>
        <v>0</v>
      </c>
      <c r="G18" s="67">
        <f>15*2</f>
        <v>30</v>
      </c>
      <c r="H18" s="68">
        <f>IF(C18="V",D18*G18,0)</f>
        <v>0</v>
      </c>
      <c r="I18" s="69">
        <f>IF(C18="V",F18,0)</f>
        <v>0</v>
      </c>
      <c r="J18" s="79">
        <v>20</v>
      </c>
    </row>
    <row r="19" spans="1:10" ht="16" thickTop="1" x14ac:dyDescent="0.35">
      <c r="A19" s="20"/>
      <c r="B19" s="30"/>
      <c r="C19" s="30"/>
      <c r="D19" s="31"/>
      <c r="E19" s="30"/>
      <c r="F19" s="53"/>
      <c r="G19" s="67"/>
      <c r="H19" s="68"/>
      <c r="I19" s="70"/>
    </row>
    <row r="20" spans="1:10" ht="16" thickBot="1" x14ac:dyDescent="0.4">
      <c r="A20" s="29" t="s">
        <v>13</v>
      </c>
      <c r="B20" s="30"/>
      <c r="C20" s="30"/>
      <c r="D20" s="31"/>
      <c r="E20" s="30"/>
      <c r="F20" s="53"/>
      <c r="G20" s="67"/>
      <c r="H20" s="68"/>
      <c r="I20" s="70"/>
    </row>
    <row r="21" spans="1:10" ht="16.5" thickTop="1" thickBot="1" x14ac:dyDescent="0.4">
      <c r="A21" s="36" t="s">
        <v>44</v>
      </c>
      <c r="B21" s="36" t="s">
        <v>54</v>
      </c>
      <c r="C21" s="37"/>
      <c r="D21" s="31">
        <v>4</v>
      </c>
      <c r="E21" s="30">
        <v>30</v>
      </c>
      <c r="F21" s="66">
        <f>IF(C21 ="V",D21*E21,0)</f>
        <v>0</v>
      </c>
      <c r="G21" s="67">
        <f>15*2</f>
        <v>30</v>
      </c>
      <c r="H21" s="68">
        <f>IF(C21="V",D21*G21,0)</f>
        <v>0</v>
      </c>
      <c r="I21" s="69">
        <f>IF(C21="V",F21,0)</f>
        <v>0</v>
      </c>
      <c r="J21" s="79"/>
    </row>
    <row r="22" spans="1:10" ht="16" thickTop="1" x14ac:dyDescent="0.35">
      <c r="A22" s="20"/>
      <c r="B22" s="30"/>
      <c r="C22" s="30"/>
      <c r="D22" s="31"/>
      <c r="E22" s="30"/>
      <c r="F22" s="53"/>
      <c r="G22" s="67"/>
      <c r="H22" s="68"/>
      <c r="I22" s="70"/>
    </row>
    <row r="23" spans="1:10" ht="16" thickBot="1" x14ac:dyDescent="0.4">
      <c r="A23" s="29" t="s">
        <v>3</v>
      </c>
      <c r="B23" s="30"/>
      <c r="C23" s="30"/>
      <c r="D23" s="31"/>
      <c r="E23" s="30"/>
      <c r="F23" s="53"/>
      <c r="G23" s="67"/>
      <c r="H23" s="68"/>
      <c r="I23" s="70"/>
    </row>
    <row r="24" spans="1:10" ht="16.5" thickTop="1" thickBot="1" x14ac:dyDescent="0.4">
      <c r="A24" s="36" t="s">
        <v>4</v>
      </c>
      <c r="B24" s="36" t="s">
        <v>14</v>
      </c>
      <c r="C24" s="37"/>
      <c r="D24" s="38">
        <v>18</v>
      </c>
      <c r="E24" s="30">
        <v>60</v>
      </c>
      <c r="F24" s="66">
        <f>IF(C24 ="V",D24*E24,0)</f>
        <v>0</v>
      </c>
      <c r="G24" s="67">
        <f>23*2</f>
        <v>46</v>
      </c>
      <c r="H24" s="68">
        <f>IF(C24="V",D24*G24,0)</f>
        <v>0</v>
      </c>
      <c r="I24" s="69">
        <f>IF(C24="V",F24,0)</f>
        <v>0</v>
      </c>
      <c r="J24" s="79">
        <v>8</v>
      </c>
    </row>
    <row r="25" spans="1:10" ht="16" thickTop="1" x14ac:dyDescent="0.35">
      <c r="A25" s="36"/>
      <c r="B25" s="36"/>
      <c r="C25" s="30"/>
      <c r="D25" s="31"/>
      <c r="E25" s="30"/>
      <c r="F25" s="53"/>
      <c r="G25" s="67"/>
      <c r="H25" s="68"/>
      <c r="I25" s="70"/>
    </row>
    <row r="26" spans="1:10" ht="16" thickBot="1" x14ac:dyDescent="0.4">
      <c r="A26" s="29" t="s">
        <v>23</v>
      </c>
      <c r="C26" s="30"/>
      <c r="D26" s="31"/>
      <c r="E26" s="30"/>
      <c r="F26" s="53"/>
      <c r="G26" s="67"/>
      <c r="H26" s="68"/>
      <c r="I26" s="70"/>
    </row>
    <row r="27" spans="1:10" ht="16.5" thickTop="1" thickBot="1" x14ac:dyDescent="0.4">
      <c r="A27" s="36" t="s">
        <v>43</v>
      </c>
      <c r="B27" s="36" t="s">
        <v>24</v>
      </c>
      <c r="C27" s="37"/>
      <c r="D27" s="38">
        <v>37</v>
      </c>
      <c r="E27" s="30">
        <v>35</v>
      </c>
      <c r="F27" s="66">
        <f>IF(C27 ="V",D27*E27,0)</f>
        <v>0</v>
      </c>
      <c r="G27" s="67">
        <v>11</v>
      </c>
      <c r="H27" s="68">
        <f>IF(C27="V",D27*G27,0)</f>
        <v>0</v>
      </c>
      <c r="I27" s="69">
        <f>IF(C27="V",F27,0)</f>
        <v>0</v>
      </c>
      <c r="J27" s="79">
        <v>20</v>
      </c>
    </row>
    <row r="28" spans="1:10" ht="16.5" thickTop="1" thickBot="1" x14ac:dyDescent="0.4">
      <c r="A28" s="30"/>
      <c r="B28" s="36" t="s">
        <v>5</v>
      </c>
      <c r="C28" s="37"/>
      <c r="D28" s="38">
        <v>37</v>
      </c>
      <c r="E28" s="30">
        <v>35</v>
      </c>
      <c r="F28" s="66">
        <f>IF(C28 ="V",D28*E28,0)</f>
        <v>0</v>
      </c>
      <c r="G28" s="67">
        <v>6</v>
      </c>
      <c r="H28" s="68">
        <f>IF(C28="V",D28*G28,0)</f>
        <v>0</v>
      </c>
      <c r="I28" s="69">
        <f>IF(C28="V",F28,0)</f>
        <v>0</v>
      </c>
    </row>
    <row r="29" spans="1:10" ht="16.5" thickTop="1" thickBot="1" x14ac:dyDescent="0.4">
      <c r="A29" s="36"/>
      <c r="B29" s="30"/>
      <c r="C29" s="30"/>
      <c r="D29" s="31"/>
      <c r="E29" s="30"/>
      <c r="F29" s="53"/>
      <c r="G29" s="67"/>
      <c r="H29" s="68"/>
      <c r="I29" s="70"/>
    </row>
    <row r="30" spans="1:10" ht="16.5" thickTop="1" thickBot="1" x14ac:dyDescent="0.4">
      <c r="A30" s="29" t="s">
        <v>6</v>
      </c>
      <c r="B30" s="30" t="s">
        <v>58</v>
      </c>
      <c r="C30" s="37"/>
      <c r="D30" s="38"/>
      <c r="E30" s="30">
        <v>3000</v>
      </c>
      <c r="F30" s="66">
        <f>IF(C30 ="V",E30,0)</f>
        <v>0</v>
      </c>
      <c r="G30" s="67"/>
      <c r="H30" s="68" t="s">
        <v>57</v>
      </c>
      <c r="I30" s="69">
        <f>IF(C30="V",F30,0)</f>
        <v>0</v>
      </c>
    </row>
    <row r="31" spans="1:10" ht="16.5" thickTop="1" thickBot="1" x14ac:dyDescent="0.4">
      <c r="A31" s="20"/>
      <c r="B31" s="30"/>
      <c r="C31" s="30"/>
      <c r="D31" s="31"/>
      <c r="E31" s="30"/>
      <c r="F31" s="53"/>
      <c r="G31" s="67"/>
      <c r="H31" s="68"/>
      <c r="I31" s="70"/>
    </row>
    <row r="32" spans="1:10" ht="16.5" thickTop="1" thickBot="1" x14ac:dyDescent="0.4">
      <c r="A32" s="29" t="s">
        <v>25</v>
      </c>
      <c r="B32" s="30" t="s">
        <v>26</v>
      </c>
      <c r="C32" s="37"/>
      <c r="D32" s="31"/>
      <c r="E32" s="30">
        <v>800</v>
      </c>
      <c r="F32" s="66">
        <f>IF(C32 ="V",E32,0)</f>
        <v>0</v>
      </c>
      <c r="G32" s="67"/>
      <c r="H32" s="68" t="s">
        <v>57</v>
      </c>
      <c r="I32" s="69">
        <f>IF(C32="V",F32,0)</f>
        <v>0</v>
      </c>
      <c r="J32" s="79"/>
    </row>
    <row r="33" spans="1:14" ht="16.5" thickTop="1" thickBot="1" x14ac:dyDescent="0.4">
      <c r="A33" s="36"/>
      <c r="B33" s="30"/>
      <c r="C33" s="30"/>
      <c r="D33" s="31"/>
      <c r="E33" s="30"/>
      <c r="F33" s="53"/>
      <c r="G33" s="67"/>
      <c r="H33" s="68"/>
      <c r="I33" s="70"/>
    </row>
    <row r="34" spans="1:14" ht="16.5" thickTop="1" thickBot="1" x14ac:dyDescent="0.4">
      <c r="A34" s="29" t="s">
        <v>27</v>
      </c>
      <c r="B34" s="30" t="s">
        <v>19</v>
      </c>
      <c r="C34" s="37"/>
      <c r="D34" s="38"/>
      <c r="E34" s="30">
        <v>2500</v>
      </c>
      <c r="F34" s="66">
        <f>IF(C34 ="V",E34,0)</f>
        <v>0</v>
      </c>
      <c r="G34" s="67"/>
      <c r="H34" s="68" t="s">
        <v>57</v>
      </c>
      <c r="I34" s="69">
        <f>IF(C34="V",F34,0)</f>
        <v>0</v>
      </c>
    </row>
    <row r="35" spans="1:14" ht="16.5" thickTop="1" thickBot="1" x14ac:dyDescent="0.4">
      <c r="A35" s="29"/>
      <c r="B35" s="30"/>
      <c r="C35" s="30"/>
      <c r="D35" s="31"/>
      <c r="E35" s="30"/>
      <c r="F35" s="39"/>
      <c r="G35" s="40"/>
      <c r="H35" s="41"/>
      <c r="I35" s="42"/>
    </row>
    <row r="36" spans="1:14" ht="16.5" thickTop="1" thickBot="1" x14ac:dyDescent="0.4">
      <c r="A36" s="29"/>
      <c r="B36" s="43" t="s">
        <v>10</v>
      </c>
      <c r="C36" s="44"/>
      <c r="D36" s="45"/>
      <c r="E36" s="46"/>
      <c r="F36" s="47">
        <f>SUM(F8:F35)</f>
        <v>0</v>
      </c>
      <c r="G36" s="48"/>
      <c r="H36" s="49">
        <f>SUM(H8:H35)</f>
        <v>0</v>
      </c>
      <c r="I36" s="49">
        <f>SUM(I8:I35)</f>
        <v>0</v>
      </c>
    </row>
    <row r="37" spans="1:14" ht="16.5" thickTop="1" thickBot="1" x14ac:dyDescent="0.4">
      <c r="A37" s="29"/>
      <c r="B37" s="50" t="s">
        <v>38</v>
      </c>
      <c r="C37" s="30"/>
      <c r="D37" s="31"/>
      <c r="E37" s="30"/>
      <c r="F37" s="51"/>
      <c r="G37" s="51"/>
      <c r="H37" s="51"/>
      <c r="I37" s="52">
        <f>I36*0.3</f>
        <v>0</v>
      </c>
      <c r="J37" t="s">
        <v>18</v>
      </c>
    </row>
    <row r="38" spans="1:14" ht="16.5" thickTop="1" thickBot="1" x14ac:dyDescent="0.4">
      <c r="A38" s="29"/>
      <c r="B38" s="50" t="s">
        <v>29</v>
      </c>
      <c r="C38" s="30"/>
      <c r="D38" s="31"/>
      <c r="E38" s="30"/>
      <c r="F38" s="51"/>
      <c r="G38" s="51"/>
      <c r="H38" s="51"/>
      <c r="I38" s="52">
        <v>2500</v>
      </c>
      <c r="J38" s="79" t="s">
        <v>20</v>
      </c>
      <c r="M38" s="5">
        <v>73</v>
      </c>
      <c r="N38" t="s">
        <v>12</v>
      </c>
    </row>
    <row r="39" spans="1:14" ht="16.5" thickTop="1" thickBot="1" x14ac:dyDescent="0.4">
      <c r="A39" s="29"/>
      <c r="B39" s="50" t="s">
        <v>39</v>
      </c>
      <c r="C39" s="30"/>
      <c r="D39" s="31"/>
      <c r="E39" s="30"/>
      <c r="F39" s="51"/>
      <c r="G39" s="51"/>
      <c r="H39" s="51"/>
      <c r="I39" s="15">
        <f>I36-I37-I38</f>
        <v>-2500</v>
      </c>
      <c r="J39" s="79"/>
      <c r="M39" s="5"/>
    </row>
    <row r="40" spans="1:14" ht="16.5" thickTop="1" thickBot="1" x14ac:dyDescent="0.4">
      <c r="A40" s="29"/>
      <c r="B40" s="54" t="s">
        <v>40</v>
      </c>
      <c r="C40" s="55"/>
      <c r="D40" s="55"/>
      <c r="E40" s="55"/>
      <c r="F40" s="56"/>
      <c r="G40" s="56"/>
      <c r="H40" s="57"/>
      <c r="I40" s="16"/>
      <c r="J40" s="79"/>
    </row>
    <row r="41" spans="1:14" ht="16" thickTop="1" x14ac:dyDescent="0.35">
      <c r="A41" s="29"/>
      <c r="B41" s="58" t="s">
        <v>32</v>
      </c>
      <c r="C41" s="59"/>
      <c r="D41" s="60"/>
      <c r="E41" s="59"/>
      <c r="F41" s="17">
        <f>F36</f>
        <v>0</v>
      </c>
      <c r="G41" s="61"/>
      <c r="H41" s="61"/>
      <c r="I41" s="62"/>
      <c r="J41" s="79"/>
    </row>
    <row r="42" spans="1:14" ht="15.5" x14ac:dyDescent="0.35">
      <c r="A42" s="29"/>
      <c r="B42" s="63" t="s">
        <v>33</v>
      </c>
      <c r="C42" s="30"/>
      <c r="D42" s="31"/>
      <c r="E42" s="30"/>
      <c r="F42" s="18">
        <f>H36</f>
        <v>0</v>
      </c>
      <c r="G42" s="64"/>
      <c r="H42" s="51"/>
      <c r="I42" s="65"/>
      <c r="J42" s="79"/>
    </row>
    <row r="43" spans="1:14" ht="15.5" x14ac:dyDescent="0.35">
      <c r="A43" s="29"/>
      <c r="B43" s="63" t="s">
        <v>11</v>
      </c>
      <c r="C43" s="30"/>
      <c r="D43" s="31"/>
      <c r="E43" s="30"/>
      <c r="F43" s="18">
        <f>I39</f>
        <v>-2500</v>
      </c>
      <c r="G43" s="64"/>
      <c r="H43" s="51"/>
      <c r="I43" s="65"/>
      <c r="J43" s="79"/>
    </row>
    <row r="44" spans="1:14" ht="16" thickBot="1" x14ac:dyDescent="0.4">
      <c r="A44" s="29"/>
      <c r="B44" s="72" t="s">
        <v>46</v>
      </c>
      <c r="C44" s="73"/>
      <c r="D44" s="74"/>
      <c r="E44" s="73"/>
      <c r="F44" s="75">
        <f>F41-F42-F43</f>
        <v>2500</v>
      </c>
      <c r="G44" s="76"/>
      <c r="H44" s="77"/>
      <c r="I44" s="78"/>
      <c r="J44" s="79"/>
    </row>
    <row r="45" spans="1:14" x14ac:dyDescent="0.35">
      <c r="A45" s="7" t="s">
        <v>22</v>
      </c>
      <c r="B45" s="8"/>
      <c r="C45" s="8"/>
      <c r="D45" s="14"/>
      <c r="F45" s="8"/>
      <c r="G45" s="9"/>
      <c r="H45" s="9"/>
      <c r="I45" s="8"/>
      <c r="J45" s="8"/>
    </row>
    <row r="46" spans="1:14" x14ac:dyDescent="0.35">
      <c r="A46" s="7" t="s">
        <v>8</v>
      </c>
      <c r="B46" s="8"/>
      <c r="C46" s="8"/>
      <c r="D46" s="14"/>
      <c r="F46" s="8"/>
      <c r="G46" s="9"/>
      <c r="H46" s="9"/>
      <c r="I46" s="8"/>
      <c r="J46" s="8"/>
    </row>
    <row r="47" spans="1:14" x14ac:dyDescent="0.35">
      <c r="A47" s="7" t="s">
        <v>21</v>
      </c>
      <c r="B47" s="8"/>
      <c r="C47" s="8"/>
      <c r="D47" s="14"/>
      <c r="F47" s="8"/>
      <c r="G47" s="9"/>
      <c r="H47" s="9"/>
      <c r="I47" s="8"/>
      <c r="J47" s="8"/>
    </row>
    <row r="48" spans="1:14" x14ac:dyDescent="0.35">
      <c r="A48" s="7" t="s">
        <v>9</v>
      </c>
      <c r="B48" s="8"/>
      <c r="C48" s="8"/>
      <c r="D48" s="14"/>
      <c r="F48" s="8"/>
      <c r="G48" s="9"/>
      <c r="H48" s="9"/>
      <c r="I48" s="8"/>
      <c r="J48" s="8"/>
    </row>
    <row r="49" spans="1:8" x14ac:dyDescent="0.35">
      <c r="A49" s="7" t="s">
        <v>41</v>
      </c>
      <c r="G49" s="9"/>
      <c r="H49" s="9"/>
    </row>
  </sheetData>
  <pageMargins left="0.25" right="0.25" top="0.75" bottom="0.75" header="0.3" footer="0.3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Invul</vt:lpstr>
      <vt:lpstr>Invul!_Hlk132267904</vt:lpstr>
      <vt:lpstr>Invul!_Hlk132267923</vt:lpstr>
      <vt:lpstr>Invul!Afdrukbereik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Annelinde Gerritsen</cp:lastModifiedBy>
  <cp:lastPrinted>2023-07-04T13:01:37Z</cp:lastPrinted>
  <dcterms:created xsi:type="dcterms:W3CDTF">2023-06-22T15:44:16Z</dcterms:created>
  <dcterms:modified xsi:type="dcterms:W3CDTF">2023-10-19T11:18:36Z</dcterms:modified>
</cp:coreProperties>
</file>